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525" windowWidth="16500" windowHeight="15990" tabRatio="500" activeTab="0"/>
  </bookViews>
  <sheets>
    <sheet name="Blatt1" sheetId="1" r:id="rId1"/>
  </sheets>
  <definedNames/>
  <calcPr fullCalcOnLoad="1"/>
</workbook>
</file>

<file path=xl/sharedStrings.xml><?xml version="1.0" encoding="utf-8"?>
<sst xmlns="http://schemas.openxmlformats.org/spreadsheetml/2006/main" count="120" uniqueCount="94">
  <si>
    <t>Art</t>
  </si>
  <si>
    <t>Raumbezeichnung</t>
  </si>
  <si>
    <t>pädagogisch</t>
  </si>
  <si>
    <t>nutzbare</t>
  </si>
  <si>
    <t>Fläche</t>
  </si>
  <si>
    <t>Summe:</t>
  </si>
  <si>
    <t>Verwaltung</t>
  </si>
  <si>
    <t>Büro Leitung</t>
  </si>
  <si>
    <t>Büro MA</t>
  </si>
  <si>
    <t>1. Hilferaum</t>
  </si>
  <si>
    <t>Sanitär</t>
  </si>
  <si>
    <t>WC-Erzieher Damen 2 WC´s</t>
  </si>
  <si>
    <t>WC-Erzieher Herren 1 WC´s</t>
  </si>
  <si>
    <t>Reinigungsgeräteraum</t>
  </si>
  <si>
    <t>Technikräume</t>
  </si>
  <si>
    <t xml:space="preserve">Hausanschlussräume Elt, Wasser, Wärme </t>
  </si>
  <si>
    <t>Zentralen technische Anlagen</t>
  </si>
  <si>
    <t>NF</t>
  </si>
  <si>
    <t>Gesamtsumme der Nutzflächen</t>
  </si>
  <si>
    <t>VF</t>
  </si>
  <si>
    <t>NGF</t>
  </si>
  <si>
    <t>Gesamtsumme Nettogrundfläche</t>
  </si>
  <si>
    <t>KF</t>
  </si>
  <si>
    <t>Konstruktionsfläche 15 der NGF</t>
  </si>
  <si>
    <t>BGF</t>
  </si>
  <si>
    <t>Gesamtsumme der Bruttogeschossfläche</t>
  </si>
  <si>
    <t>allgem.</t>
  </si>
  <si>
    <t>Klassenraum mit Garderoben</t>
  </si>
  <si>
    <t>Unterrichtsr.</t>
  </si>
  <si>
    <t>Fachräume</t>
  </si>
  <si>
    <t xml:space="preserve"> </t>
  </si>
  <si>
    <t>Fachraum WAT</t>
  </si>
  <si>
    <t>Vorbereitung WAT</t>
  </si>
  <si>
    <t>Musik</t>
  </si>
  <si>
    <t>Kunst</t>
  </si>
  <si>
    <t>Fachraum Naturwissenschaften</t>
  </si>
  <si>
    <t>Sammlung/ Vorbereitungsraum</t>
  </si>
  <si>
    <t>Summe:</t>
  </si>
  <si>
    <t>Materialräume</t>
  </si>
  <si>
    <t>Bewegungsraum</t>
  </si>
  <si>
    <t>1 Dusche für Kinder</t>
  </si>
  <si>
    <t>Wäscheraum mit Waschmaschine und Trockner</t>
  </si>
  <si>
    <t>Mehrzweck-</t>
  </si>
  <si>
    <t>bereich</t>
  </si>
  <si>
    <t>Wirtschafts-</t>
  </si>
  <si>
    <t>Abstellräume/ Archiv</t>
  </si>
  <si>
    <t>räumen</t>
  </si>
  <si>
    <t>Putzmittelraum je Geschoss</t>
  </si>
  <si>
    <t>Mehrzweckraum</t>
  </si>
  <si>
    <t>PC-Raum</t>
  </si>
  <si>
    <t>Schülerküche</t>
  </si>
  <si>
    <t>Verkehrsflächen 30 % der NF</t>
  </si>
  <si>
    <t>Konstruktionsfläche 15 % der NGF</t>
  </si>
  <si>
    <t>WC-Anlagen Mädchen 4 WC´s</t>
  </si>
  <si>
    <t>Rollstuhlfahrer-WC je Ebene</t>
  </si>
  <si>
    <t>WC-Anlagen Jungen 3 Urinale, 2 WC´s</t>
  </si>
  <si>
    <t>Teeküche</t>
  </si>
  <si>
    <t>Schule</t>
  </si>
  <si>
    <t>Schule + Hort</t>
  </si>
  <si>
    <t>Hort</t>
  </si>
  <si>
    <t>Horträume mit Garderoben</t>
  </si>
  <si>
    <t xml:space="preserve">Fachraum Musik/ Kunst /Gesellschaftswissenschaften </t>
  </si>
  <si>
    <t>Vorbereitungsraum</t>
  </si>
  <si>
    <t>Hortgebäude</t>
  </si>
  <si>
    <t>Raum- größe in m2</t>
  </si>
  <si>
    <t>Rauman- zahl - ALT</t>
  </si>
  <si>
    <t>Rauman- zahl - NEU</t>
  </si>
  <si>
    <t>Gesamtfläche in m2 - ALT</t>
  </si>
  <si>
    <t>Gesamtfläche in m2 - NEU</t>
  </si>
  <si>
    <t>Vorbereitungsraum PC-Raum</t>
  </si>
  <si>
    <t>Anlage 1</t>
  </si>
  <si>
    <t>Kostengruppe</t>
  </si>
  <si>
    <t>Bezeichnung</t>
  </si>
  <si>
    <t>Erschließung</t>
  </si>
  <si>
    <t>300+400</t>
  </si>
  <si>
    <t>Bauwerk-Technische Anlagen</t>
  </si>
  <si>
    <t>Außenanlagen</t>
  </si>
  <si>
    <t>Ausstattung</t>
  </si>
  <si>
    <t>Baunebenkosten - 20%</t>
  </si>
  <si>
    <t xml:space="preserve">Kostenschätzung für Hort und Fachhaus  </t>
  </si>
  <si>
    <t>ALT</t>
  </si>
  <si>
    <t>NEU</t>
  </si>
  <si>
    <t>Kosten nach BKI in €/m€ Brutto</t>
  </si>
  <si>
    <t>Kosten in € brutto</t>
  </si>
  <si>
    <t xml:space="preserve">Gesamtkosten voraussichtlich </t>
  </si>
  <si>
    <t>1 von 2</t>
  </si>
  <si>
    <t>2 von 2</t>
  </si>
  <si>
    <t xml:space="preserve">Mit Ausnahme der Kostengruppen 300+400 wurde jeweils der Mittelwert der derzeit aktuellen BKI-Werte </t>
  </si>
  <si>
    <t>Fläche (BGF bzw. Außen- fläche in m²)</t>
  </si>
  <si>
    <t xml:space="preserve">(Baukosten im Bundesdurchschnitt) als Preis/m² angesetzt. Bei den Kostengruppen 300+400 wurde der Mittelwert </t>
  </si>
  <si>
    <t xml:space="preserve">aus Angeboten bzw. Kostenabrechnungen von Modulbaufirmen angesetzt. </t>
  </si>
  <si>
    <t>Raumprogramm zur Erweiterung des Grundschulstandorts Wustermark</t>
  </si>
  <si>
    <t>Ergebnis der Arbeitsgruppe "Raumbedarfsplanung" vom 10.09.2015</t>
  </si>
  <si>
    <t>Schulerweiterungsgebäude (Fachhaus)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</si>
</sst>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"/>
    <numFmt numFmtId="166" formatCode="0.0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3"/>
      <color indexed="8"/>
      <name val="Calibri"/>
      <family val="2"/>
    </font>
    <font>
      <u val="single"/>
      <sz val="13"/>
      <color indexed="8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Arial"/>
      <family val="2"/>
    </font>
    <font>
      <sz val="13"/>
      <color theme="1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3"/>
      <color theme="1"/>
      <name val="Calibri"/>
      <family val="2"/>
    </font>
    <font>
      <u val="single"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1" fillId="0" borderId="21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2" fillId="0" borderId="30" xfId="0" applyFont="1" applyBorder="1" applyAlignment="1">
      <alignment/>
    </xf>
    <xf numFmtId="0" fontId="21" fillId="0" borderId="19" xfId="0" applyFont="1" applyBorder="1" applyAlignment="1">
      <alignment/>
    </xf>
    <xf numFmtId="0" fontId="22" fillId="0" borderId="19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18" xfId="0" applyFont="1" applyBorder="1" applyAlignment="1">
      <alignment/>
    </xf>
    <xf numFmtId="0" fontId="22" fillId="0" borderId="18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2" fillId="0" borderId="24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2" fillId="0" borderId="32" xfId="0" applyFont="1" applyBorder="1" applyAlignment="1">
      <alignment/>
    </xf>
    <xf numFmtId="0" fontId="21" fillId="0" borderId="26" xfId="0" applyFont="1" applyBorder="1" applyAlignment="1">
      <alignment/>
    </xf>
    <xf numFmtId="0" fontId="22" fillId="0" borderId="26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/>
    </xf>
    <xf numFmtId="0" fontId="22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37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38" xfId="0" applyFont="1" applyBorder="1" applyAlignment="1">
      <alignment/>
    </xf>
    <xf numFmtId="1" fontId="22" fillId="0" borderId="39" xfId="0" applyNumberFormat="1" applyFont="1" applyBorder="1" applyAlignment="1">
      <alignment/>
    </xf>
    <xf numFmtId="0" fontId="45" fillId="0" borderId="17" xfId="0" applyFont="1" applyBorder="1" applyAlignment="1">
      <alignment/>
    </xf>
    <xf numFmtId="0" fontId="21" fillId="0" borderId="0" xfId="0" applyFont="1" applyFill="1" applyBorder="1" applyAlignment="1">
      <alignment/>
    </xf>
    <xf numFmtId="0" fontId="46" fillId="0" borderId="40" xfId="0" applyFont="1" applyFill="1" applyBorder="1" applyAlignment="1">
      <alignment/>
    </xf>
    <xf numFmtId="0" fontId="46" fillId="0" borderId="41" xfId="0" applyFont="1" applyFill="1" applyBorder="1" applyAlignment="1">
      <alignment/>
    </xf>
    <xf numFmtId="1" fontId="46" fillId="0" borderId="42" xfId="0" applyNumberFormat="1" applyFont="1" applyFill="1" applyBorder="1" applyAlignment="1">
      <alignment/>
    </xf>
    <xf numFmtId="0" fontId="45" fillId="0" borderId="43" xfId="0" applyFont="1" applyBorder="1" applyAlignment="1">
      <alignment/>
    </xf>
    <xf numFmtId="0" fontId="21" fillId="0" borderId="44" xfId="0" applyFont="1" applyBorder="1" applyAlignment="1">
      <alignment/>
    </xf>
    <xf numFmtId="0" fontId="45" fillId="0" borderId="27" xfId="0" applyFont="1" applyBorder="1" applyAlignment="1">
      <alignment/>
    </xf>
    <xf numFmtId="0" fontId="46" fillId="0" borderId="44" xfId="0" applyFont="1" applyBorder="1" applyAlignment="1">
      <alignment/>
    </xf>
    <xf numFmtId="1" fontId="46" fillId="0" borderId="28" xfId="0" applyNumberFormat="1" applyFont="1" applyBorder="1" applyAlignment="1">
      <alignment/>
    </xf>
    <xf numFmtId="0" fontId="45" fillId="0" borderId="45" xfId="0" applyFont="1" applyBorder="1" applyAlignment="1">
      <alignment/>
    </xf>
    <xf numFmtId="0" fontId="45" fillId="0" borderId="23" xfId="0" applyFont="1" applyBorder="1" applyAlignment="1">
      <alignment/>
    </xf>
    <xf numFmtId="0" fontId="46" fillId="0" borderId="24" xfId="0" applyFont="1" applyBorder="1" applyAlignment="1">
      <alignment/>
    </xf>
    <xf numFmtId="1" fontId="46" fillId="0" borderId="19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38" xfId="0" applyFont="1" applyBorder="1" applyAlignment="1">
      <alignment/>
    </xf>
    <xf numFmtId="0" fontId="47" fillId="0" borderId="11" xfId="0" applyFont="1" applyBorder="1" applyAlignment="1">
      <alignment/>
    </xf>
    <xf numFmtId="1" fontId="47" fillId="0" borderId="39" xfId="0" applyNumberFormat="1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21" fillId="0" borderId="46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47" xfId="0" applyFont="1" applyBorder="1" applyAlignment="1">
      <alignment/>
    </xf>
    <xf numFmtId="1" fontId="21" fillId="0" borderId="47" xfId="0" applyNumberFormat="1" applyFont="1" applyBorder="1" applyAlignment="1">
      <alignment/>
    </xf>
    <xf numFmtId="0" fontId="21" fillId="0" borderId="48" xfId="0" applyFont="1" applyBorder="1" applyAlignment="1">
      <alignment/>
    </xf>
    <xf numFmtId="1" fontId="21" fillId="0" borderId="48" xfId="0" applyNumberFormat="1" applyFont="1" applyBorder="1" applyAlignment="1">
      <alignment horizontal="right"/>
    </xf>
    <xf numFmtId="1" fontId="21" fillId="0" borderId="49" xfId="0" applyNumberFormat="1" applyFont="1" applyBorder="1" applyAlignment="1">
      <alignment horizontal="right"/>
    </xf>
    <xf numFmtId="1" fontId="21" fillId="0" borderId="50" xfId="0" applyNumberFormat="1" applyFont="1" applyBorder="1" applyAlignment="1">
      <alignment/>
    </xf>
    <xf numFmtId="1" fontId="21" fillId="0" borderId="34" xfId="0" applyNumberFormat="1" applyFont="1" applyBorder="1" applyAlignment="1">
      <alignment/>
    </xf>
    <xf numFmtId="1" fontId="21" fillId="0" borderId="49" xfId="0" applyNumberFormat="1" applyFont="1" applyBorder="1" applyAlignment="1">
      <alignment/>
    </xf>
    <xf numFmtId="0" fontId="21" fillId="0" borderId="22" xfId="0" applyFont="1" applyBorder="1" applyAlignment="1">
      <alignment/>
    </xf>
    <xf numFmtId="1" fontId="21" fillId="0" borderId="16" xfId="0" applyNumberFormat="1" applyFont="1" applyBorder="1" applyAlignment="1">
      <alignment/>
    </xf>
    <xf numFmtId="1" fontId="21" fillId="0" borderId="20" xfId="0" applyNumberFormat="1" applyFont="1" applyBorder="1" applyAlignment="1">
      <alignment/>
    </xf>
    <xf numFmtId="1" fontId="22" fillId="0" borderId="19" xfId="0" applyNumberFormat="1" applyFont="1" applyBorder="1" applyAlignment="1">
      <alignment/>
    </xf>
    <xf numFmtId="0" fontId="21" fillId="0" borderId="16" xfId="0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21" fillId="0" borderId="51" xfId="0" applyFont="1" applyFill="1" applyBorder="1" applyAlignment="1">
      <alignment/>
    </xf>
    <xf numFmtId="1" fontId="21" fillId="0" borderId="51" xfId="0" applyNumberFormat="1" applyFont="1" applyFill="1" applyBorder="1" applyAlignment="1">
      <alignment/>
    </xf>
    <xf numFmtId="0" fontId="21" fillId="0" borderId="44" xfId="0" applyFont="1" applyFill="1" applyBorder="1" applyAlignment="1">
      <alignment/>
    </xf>
    <xf numFmtId="1" fontId="21" fillId="0" borderId="20" xfId="0" applyNumberFormat="1" applyFont="1" applyFill="1" applyBorder="1" applyAlignment="1">
      <alignment/>
    </xf>
    <xf numFmtId="0" fontId="21" fillId="0" borderId="52" xfId="0" applyFont="1" applyFill="1" applyBorder="1" applyAlignment="1">
      <alignment/>
    </xf>
    <xf numFmtId="1" fontId="22" fillId="0" borderId="16" xfId="0" applyNumberFormat="1" applyFont="1" applyFill="1" applyBorder="1" applyAlignment="1">
      <alignment/>
    </xf>
    <xf numFmtId="0" fontId="45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7" fillId="33" borderId="10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47" fillId="33" borderId="38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1" fontId="47" fillId="33" borderId="39" xfId="0" applyNumberFormat="1" applyFont="1" applyFill="1" applyBorder="1" applyAlignment="1">
      <alignment/>
    </xf>
    <xf numFmtId="0" fontId="49" fillId="0" borderId="18" xfId="0" applyFont="1" applyBorder="1" applyAlignment="1">
      <alignment/>
    </xf>
    <xf numFmtId="0" fontId="45" fillId="0" borderId="18" xfId="0" applyFont="1" applyBorder="1" applyAlignment="1">
      <alignment/>
    </xf>
    <xf numFmtId="44" fontId="45" fillId="0" borderId="18" xfId="0" applyNumberFormat="1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8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1" fontId="48" fillId="0" borderId="18" xfId="0" applyNumberFormat="1" applyFont="1" applyBorder="1" applyAlignment="1">
      <alignment wrapText="1"/>
    </xf>
    <xf numFmtId="4" fontId="45" fillId="0" borderId="18" xfId="0" applyNumberFormat="1" applyFont="1" applyBorder="1" applyAlignment="1">
      <alignment/>
    </xf>
    <xf numFmtId="0" fontId="45" fillId="0" borderId="18" xfId="0" applyFont="1" applyBorder="1" applyAlignment="1">
      <alignment horizontal="right"/>
    </xf>
    <xf numFmtId="3" fontId="45" fillId="0" borderId="18" xfId="0" applyNumberFormat="1" applyFont="1" applyBorder="1" applyAlignment="1">
      <alignment/>
    </xf>
    <xf numFmtId="4" fontId="48" fillId="0" borderId="18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140" zoomScaleNormal="140" workbookViewId="0" topLeftCell="A72">
      <selection activeCell="B91" sqref="B91"/>
    </sheetView>
  </sheetViews>
  <sheetFormatPr defaultColWidth="11.00390625" defaultRowHeight="15.75"/>
  <cols>
    <col min="1" max="1" width="12.25390625" style="0" customWidth="1"/>
    <col min="2" max="2" width="41.00390625" style="0" customWidth="1"/>
    <col min="3" max="3" width="7.25390625" style="0" customWidth="1"/>
    <col min="4" max="4" width="9.875" style="0" customWidth="1"/>
    <col min="5" max="5" width="10.25390625" style="0" customWidth="1"/>
    <col min="6" max="6" width="17.125" style="0" customWidth="1"/>
    <col min="7" max="7" width="14.125" style="0" bestFit="1" customWidth="1"/>
  </cols>
  <sheetData>
    <row r="1" spans="1:7" ht="15.75">
      <c r="A1" s="2" t="s">
        <v>91</v>
      </c>
      <c r="B1" s="3"/>
      <c r="C1" s="3"/>
      <c r="D1" s="3"/>
      <c r="E1" s="3"/>
      <c r="F1" s="3"/>
      <c r="G1" s="4" t="s">
        <v>70</v>
      </c>
    </row>
    <row r="2" spans="1:7" ht="15.75">
      <c r="A2" s="2" t="s">
        <v>92</v>
      </c>
      <c r="B2" s="3"/>
      <c r="C2" s="3"/>
      <c r="D2" s="3"/>
      <c r="E2" s="3"/>
      <c r="F2" s="3"/>
      <c r="G2" s="4"/>
    </row>
    <row r="3" spans="1:7" ht="15.75">
      <c r="A3" s="2"/>
      <c r="B3" s="3"/>
      <c r="C3" s="3"/>
      <c r="D3" s="3"/>
      <c r="E3" s="3"/>
      <c r="F3" s="3"/>
      <c r="G3" s="4"/>
    </row>
    <row r="4" spans="1:7" ht="15.75">
      <c r="A4" s="2" t="s">
        <v>93</v>
      </c>
      <c r="B4" s="3"/>
      <c r="C4" s="3"/>
      <c r="D4" s="3"/>
      <c r="E4" s="3"/>
      <c r="F4" s="3"/>
      <c r="G4" s="4"/>
    </row>
    <row r="5" spans="1:7" ht="16.5" thickBot="1">
      <c r="A5" s="3"/>
      <c r="B5" s="3"/>
      <c r="C5" s="3"/>
      <c r="D5" s="3"/>
      <c r="E5" s="3"/>
      <c r="F5" s="3"/>
      <c r="G5" s="3"/>
    </row>
    <row r="6" spans="1:7" ht="50.25" thickBot="1">
      <c r="A6" s="5" t="s">
        <v>0</v>
      </c>
      <c r="B6" s="6" t="s">
        <v>1</v>
      </c>
      <c r="C6" s="7" t="s">
        <v>64</v>
      </c>
      <c r="D6" s="7" t="s">
        <v>65</v>
      </c>
      <c r="E6" s="8" t="s">
        <v>66</v>
      </c>
      <c r="F6" s="9" t="s">
        <v>67</v>
      </c>
      <c r="G6" s="10" t="s">
        <v>68</v>
      </c>
    </row>
    <row r="7" spans="1:7" ht="16.5">
      <c r="A7" s="11" t="s">
        <v>26</v>
      </c>
      <c r="B7" s="12" t="s">
        <v>27</v>
      </c>
      <c r="C7" s="12">
        <v>60</v>
      </c>
      <c r="D7" s="12">
        <v>6</v>
      </c>
      <c r="E7" s="13">
        <v>0</v>
      </c>
      <c r="F7" s="14">
        <f>C7*D7</f>
        <v>360</v>
      </c>
      <c r="G7" s="14">
        <f>D7*E7</f>
        <v>0</v>
      </c>
    </row>
    <row r="8" spans="1:7" ht="17.25" thickBot="1">
      <c r="A8" s="15" t="s">
        <v>28</v>
      </c>
      <c r="B8" s="16" t="s">
        <v>37</v>
      </c>
      <c r="C8" s="16"/>
      <c r="D8" s="16"/>
      <c r="E8" s="17"/>
      <c r="F8" s="18">
        <f>F7</f>
        <v>360</v>
      </c>
      <c r="G8" s="19">
        <f>G7</f>
        <v>0</v>
      </c>
    </row>
    <row r="9" spans="1:7" ht="16.5">
      <c r="A9" s="20" t="s">
        <v>29</v>
      </c>
      <c r="B9" s="21" t="s">
        <v>35</v>
      </c>
      <c r="C9" s="21">
        <v>80</v>
      </c>
      <c r="D9" s="21">
        <v>1</v>
      </c>
      <c r="E9" s="22">
        <v>1</v>
      </c>
      <c r="F9" s="23">
        <f aca="true" t="shared" si="0" ref="F9:F15">C9*D9</f>
        <v>80</v>
      </c>
      <c r="G9" s="23">
        <v>80</v>
      </c>
    </row>
    <row r="10" spans="1:7" ht="16.5">
      <c r="A10" s="24" t="s">
        <v>30</v>
      </c>
      <c r="B10" s="16" t="s">
        <v>36</v>
      </c>
      <c r="C10" s="16">
        <v>30</v>
      </c>
      <c r="D10" s="16">
        <v>1</v>
      </c>
      <c r="E10" s="17">
        <v>1</v>
      </c>
      <c r="F10" s="23">
        <f t="shared" si="0"/>
        <v>30</v>
      </c>
      <c r="G10" s="23">
        <v>30</v>
      </c>
    </row>
    <row r="11" spans="1:7" ht="16.5">
      <c r="A11" s="24"/>
      <c r="B11" s="16" t="s">
        <v>31</v>
      </c>
      <c r="C11" s="16">
        <v>70</v>
      </c>
      <c r="D11" s="16">
        <v>1</v>
      </c>
      <c r="E11" s="17">
        <v>1</v>
      </c>
      <c r="F11" s="23">
        <v>90</v>
      </c>
      <c r="G11" s="23">
        <v>70</v>
      </c>
    </row>
    <row r="12" spans="1:7" ht="16.5">
      <c r="A12" s="24"/>
      <c r="B12" s="16" t="s">
        <v>32</v>
      </c>
      <c r="C12" s="16">
        <v>30</v>
      </c>
      <c r="D12" s="16">
        <v>1</v>
      </c>
      <c r="E12" s="17">
        <v>1</v>
      </c>
      <c r="F12" s="23">
        <v>30</v>
      </c>
      <c r="G12" s="23">
        <v>30</v>
      </c>
    </row>
    <row r="13" spans="1:7" ht="16.5">
      <c r="A13" s="24"/>
      <c r="B13" s="16" t="s">
        <v>49</v>
      </c>
      <c r="C13" s="16">
        <v>80</v>
      </c>
      <c r="D13" s="16">
        <v>1</v>
      </c>
      <c r="E13" s="17">
        <v>1</v>
      </c>
      <c r="F13" s="23">
        <f t="shared" si="0"/>
        <v>80</v>
      </c>
      <c r="G13" s="23">
        <v>80</v>
      </c>
    </row>
    <row r="14" spans="1:7" ht="16.5">
      <c r="A14" s="24"/>
      <c r="B14" s="16" t="s">
        <v>69</v>
      </c>
      <c r="C14" s="16">
        <v>20</v>
      </c>
      <c r="D14" s="16">
        <v>1</v>
      </c>
      <c r="E14" s="17">
        <v>0</v>
      </c>
      <c r="F14" s="23">
        <v>20</v>
      </c>
      <c r="G14" s="23">
        <v>0</v>
      </c>
    </row>
    <row r="15" spans="1:7" ht="16.5">
      <c r="A15" s="24"/>
      <c r="B15" s="16" t="s">
        <v>50</v>
      </c>
      <c r="C15" s="16">
        <v>60</v>
      </c>
      <c r="D15" s="16">
        <v>1</v>
      </c>
      <c r="E15" s="17">
        <v>1</v>
      </c>
      <c r="F15" s="23">
        <f t="shared" si="0"/>
        <v>60</v>
      </c>
      <c r="G15" s="23">
        <v>60</v>
      </c>
    </row>
    <row r="16" spans="1:7" ht="17.25" thickBot="1">
      <c r="A16" s="25"/>
      <c r="B16" s="26" t="s">
        <v>5</v>
      </c>
      <c r="C16" s="27"/>
      <c r="D16" s="28"/>
      <c r="E16" s="29"/>
      <c r="F16" s="18">
        <f>SUM(F9:F15)</f>
        <v>390</v>
      </c>
      <c r="G16" s="19">
        <f>SUM(G9:G15)</f>
        <v>350</v>
      </c>
    </row>
    <row r="17" spans="1:7" ht="16.5">
      <c r="A17" s="20" t="s">
        <v>33</v>
      </c>
      <c r="B17" s="30" t="s">
        <v>61</v>
      </c>
      <c r="C17" s="21">
        <v>70</v>
      </c>
      <c r="D17" s="21">
        <v>2</v>
      </c>
      <c r="E17" s="22">
        <v>2</v>
      </c>
      <c r="F17" s="31">
        <f>C17*D17</f>
        <v>140</v>
      </c>
      <c r="G17" s="31">
        <v>140</v>
      </c>
    </row>
    <row r="18" spans="1:7" ht="16.5">
      <c r="A18" s="24" t="s">
        <v>34</v>
      </c>
      <c r="B18" s="32" t="s">
        <v>62</v>
      </c>
      <c r="C18" s="16">
        <v>30</v>
      </c>
      <c r="D18" s="16">
        <v>2</v>
      </c>
      <c r="E18" s="17">
        <v>2</v>
      </c>
      <c r="F18" s="33">
        <f>C18*D18</f>
        <v>60</v>
      </c>
      <c r="G18" s="33">
        <f>E18*C18</f>
        <v>60</v>
      </c>
    </row>
    <row r="19" spans="1:7" ht="17.25" thickBot="1">
      <c r="A19" s="34"/>
      <c r="B19" s="35" t="s">
        <v>5</v>
      </c>
      <c r="C19" s="36"/>
      <c r="D19" s="36"/>
      <c r="E19" s="37"/>
      <c r="F19" s="38">
        <f>SUM(F17:F18)</f>
        <v>200</v>
      </c>
      <c r="G19" s="39">
        <f>SUM(G17:G18)</f>
        <v>200</v>
      </c>
    </row>
    <row r="20" spans="1:7" ht="16.5">
      <c r="A20" s="11" t="s">
        <v>42</v>
      </c>
      <c r="B20" s="40" t="s">
        <v>48</v>
      </c>
      <c r="C20" s="12">
        <v>80</v>
      </c>
      <c r="D20" s="12">
        <v>1</v>
      </c>
      <c r="E20" s="13">
        <v>0</v>
      </c>
      <c r="F20" s="14">
        <v>80</v>
      </c>
      <c r="G20" s="14">
        <v>0</v>
      </c>
    </row>
    <row r="21" spans="1:7" ht="16.5">
      <c r="A21" s="15" t="s">
        <v>43</v>
      </c>
      <c r="B21" s="41"/>
      <c r="C21" s="42"/>
      <c r="D21" s="42"/>
      <c r="E21" s="43"/>
      <c r="F21" s="44"/>
      <c r="G21" s="44"/>
    </row>
    <row r="22" spans="1:7" ht="17.25" thickBot="1">
      <c r="A22" s="34"/>
      <c r="B22" s="35" t="s">
        <v>5</v>
      </c>
      <c r="C22" s="45"/>
      <c r="D22" s="46"/>
      <c r="E22" s="47"/>
      <c r="F22" s="38">
        <f>SUM(F20:F21)</f>
        <v>80</v>
      </c>
      <c r="G22" s="39">
        <f>SUM(G20:G21)</f>
        <v>0</v>
      </c>
    </row>
    <row r="23" spans="1:7" ht="16.5">
      <c r="A23" s="11" t="s">
        <v>44</v>
      </c>
      <c r="B23" s="48" t="s">
        <v>45</v>
      </c>
      <c r="C23" s="12">
        <v>100</v>
      </c>
      <c r="D23" s="49">
        <v>1</v>
      </c>
      <c r="E23" s="50">
        <v>1</v>
      </c>
      <c r="F23" s="51">
        <v>100</v>
      </c>
      <c r="G23" s="52">
        <v>10</v>
      </c>
    </row>
    <row r="24" spans="1:7" ht="16.5">
      <c r="A24" s="15" t="s">
        <v>46</v>
      </c>
      <c r="B24" s="53"/>
      <c r="C24" s="54"/>
      <c r="D24" s="55"/>
      <c r="E24" s="56"/>
      <c r="F24" s="57"/>
      <c r="G24" s="57"/>
    </row>
    <row r="25" spans="1:7" ht="16.5">
      <c r="A25" s="15"/>
      <c r="B25" s="53" t="s">
        <v>47</v>
      </c>
      <c r="C25" s="54">
        <v>4</v>
      </c>
      <c r="D25" s="55">
        <v>2</v>
      </c>
      <c r="E25" s="56">
        <v>2</v>
      </c>
      <c r="F25" s="57">
        <f>D25*C25</f>
        <v>8</v>
      </c>
      <c r="G25" s="57">
        <v>8</v>
      </c>
    </row>
    <row r="26" spans="1:7" ht="17.25" thickBot="1">
      <c r="A26" s="34"/>
      <c r="B26" s="35" t="s">
        <v>37</v>
      </c>
      <c r="C26" s="58"/>
      <c r="D26" s="35"/>
      <c r="E26" s="35"/>
      <c r="F26" s="38">
        <f>SUM(F23:F25)</f>
        <v>108</v>
      </c>
      <c r="G26" s="39">
        <f>SUM(G23:G25)</f>
        <v>18</v>
      </c>
    </row>
    <row r="27" spans="1:7" ht="17.25" thickBot="1">
      <c r="A27" s="59" t="s">
        <v>17</v>
      </c>
      <c r="B27" s="60" t="s">
        <v>18</v>
      </c>
      <c r="C27" s="61"/>
      <c r="D27" s="60"/>
      <c r="E27" s="60"/>
      <c r="F27" s="62">
        <f>F8+F16+F19+F22+F26</f>
        <v>1138</v>
      </c>
      <c r="G27" s="62">
        <f>G8+G16+G19+G22+G26</f>
        <v>568</v>
      </c>
    </row>
    <row r="28" spans="1:7" ht="17.25">
      <c r="A28" s="63" t="s">
        <v>19</v>
      </c>
      <c r="B28" s="64" t="s">
        <v>51</v>
      </c>
      <c r="C28" s="65"/>
      <c r="D28" s="66"/>
      <c r="E28" s="66"/>
      <c r="F28" s="67">
        <f>F27*0.3</f>
        <v>341.4</v>
      </c>
      <c r="G28" s="67">
        <f>G27*0.3</f>
        <v>170.4</v>
      </c>
    </row>
    <row r="29" spans="1:7" ht="17.25">
      <c r="A29" s="68" t="s">
        <v>20</v>
      </c>
      <c r="B29" s="69" t="s">
        <v>21</v>
      </c>
      <c r="C29" s="70"/>
      <c r="D29" s="71"/>
      <c r="E29" s="71"/>
      <c r="F29" s="72">
        <f>F27+F28</f>
        <v>1479.4</v>
      </c>
      <c r="G29" s="72">
        <f>G27+G28</f>
        <v>738.4</v>
      </c>
    </row>
    <row r="30" spans="1:7" ht="18" thickBot="1">
      <c r="A30" s="73" t="s">
        <v>22</v>
      </c>
      <c r="B30" s="46" t="s">
        <v>52</v>
      </c>
      <c r="C30" s="74"/>
      <c r="D30" s="75"/>
      <c r="E30" s="75"/>
      <c r="F30" s="76">
        <f>F29*0.15</f>
        <v>221.91</v>
      </c>
      <c r="G30" s="76">
        <f>G29*0.15</f>
        <v>110.75999999999999</v>
      </c>
    </row>
    <row r="31" spans="1:7" ht="17.25" thickBot="1">
      <c r="A31" s="77" t="s">
        <v>24</v>
      </c>
      <c r="B31" s="60" t="s">
        <v>25</v>
      </c>
      <c r="C31" s="78"/>
      <c r="D31" s="79"/>
      <c r="E31" s="79"/>
      <c r="F31" s="80">
        <f>F29+F30</f>
        <v>1701.3100000000002</v>
      </c>
      <c r="G31" s="80">
        <f>G29+G30</f>
        <v>849.16</v>
      </c>
    </row>
    <row r="32" spans="1:6" ht="15.75">
      <c r="A32" s="1"/>
      <c r="B32" s="1"/>
      <c r="C32" s="1"/>
      <c r="D32" s="1"/>
      <c r="E32" s="1"/>
      <c r="F32" s="1"/>
    </row>
    <row r="33" spans="1:6" ht="15.75">
      <c r="A33" s="1"/>
      <c r="B33" s="1"/>
      <c r="C33" s="1"/>
      <c r="D33" s="1"/>
      <c r="E33" s="1"/>
      <c r="F33" s="1"/>
    </row>
    <row r="34" spans="1:7" ht="15.75">
      <c r="A34" s="1"/>
      <c r="B34" s="1"/>
      <c r="C34" s="1"/>
      <c r="D34" s="1"/>
      <c r="E34" s="1"/>
      <c r="F34" s="1"/>
      <c r="G34" t="s">
        <v>85</v>
      </c>
    </row>
    <row r="35" spans="1:6" ht="15.75">
      <c r="A35" s="1"/>
      <c r="B35" s="1"/>
      <c r="C35" s="1"/>
      <c r="D35" s="1"/>
      <c r="E35" s="1"/>
      <c r="F35" s="1"/>
    </row>
    <row r="36" spans="1:7" ht="17.25">
      <c r="A36" s="81" t="s">
        <v>63</v>
      </c>
      <c r="B36" s="82"/>
      <c r="C36" s="82"/>
      <c r="D36" s="83"/>
      <c r="E36" s="83"/>
      <c r="F36" s="84"/>
      <c r="G36" s="82"/>
    </row>
    <row r="37" spans="1:7" ht="18" thickBot="1">
      <c r="A37" s="82"/>
      <c r="B37" s="82"/>
      <c r="C37" s="82"/>
      <c r="D37" s="83"/>
      <c r="E37" s="83"/>
      <c r="F37" s="84"/>
      <c r="G37" s="82"/>
    </row>
    <row r="38" spans="1:7" ht="50.25" thickBot="1">
      <c r="A38" s="5" t="s">
        <v>0</v>
      </c>
      <c r="B38" s="6" t="s">
        <v>1</v>
      </c>
      <c r="C38" s="7" t="s">
        <v>64</v>
      </c>
      <c r="D38" s="7" t="s">
        <v>65</v>
      </c>
      <c r="E38" s="8" t="s">
        <v>66</v>
      </c>
      <c r="F38" s="9" t="s">
        <v>67</v>
      </c>
      <c r="G38" s="10" t="s">
        <v>68</v>
      </c>
    </row>
    <row r="39" spans="1:7" ht="16.5">
      <c r="A39" s="11" t="s">
        <v>2</v>
      </c>
      <c r="B39" s="85" t="s">
        <v>60</v>
      </c>
      <c r="C39" s="85">
        <v>70</v>
      </c>
      <c r="D39" s="85">
        <v>9</v>
      </c>
      <c r="E39" s="86">
        <v>8</v>
      </c>
      <c r="F39" s="87">
        <f>C39*D39</f>
        <v>630</v>
      </c>
      <c r="G39" s="88">
        <f>C39*E39</f>
        <v>560</v>
      </c>
    </row>
    <row r="40" spans="1:7" ht="16.5">
      <c r="A40" s="15" t="s">
        <v>3</v>
      </c>
      <c r="B40" s="89" t="s">
        <v>38</v>
      </c>
      <c r="C40" s="89">
        <v>20</v>
      </c>
      <c r="D40" s="90">
        <v>2</v>
      </c>
      <c r="E40" s="91">
        <v>2</v>
      </c>
      <c r="F40" s="92">
        <f>C40*D40</f>
        <v>40</v>
      </c>
      <c r="G40" s="92">
        <f>C40*E40</f>
        <v>40</v>
      </c>
    </row>
    <row r="41" spans="1:7" ht="16.5">
      <c r="A41" s="15" t="s">
        <v>4</v>
      </c>
      <c r="B41" s="54" t="s">
        <v>39</v>
      </c>
      <c r="C41" s="54">
        <v>85</v>
      </c>
      <c r="D41" s="93">
        <v>1</v>
      </c>
      <c r="E41" s="94">
        <v>1</v>
      </c>
      <c r="F41" s="92">
        <f>C41*D41</f>
        <v>85</v>
      </c>
      <c r="G41" s="92">
        <f>C41*E41</f>
        <v>85</v>
      </c>
    </row>
    <row r="42" spans="1:7" ht="17.25" thickBot="1">
      <c r="A42" s="34"/>
      <c r="B42" s="95" t="s">
        <v>37</v>
      </c>
      <c r="C42" s="45"/>
      <c r="D42" s="46"/>
      <c r="E42" s="46"/>
      <c r="F42" s="38">
        <f>SUM(F39:F41)</f>
        <v>755</v>
      </c>
      <c r="G42" s="39">
        <f>SUM(G39:G41)</f>
        <v>685</v>
      </c>
    </row>
    <row r="43" spans="1:7" ht="16.5">
      <c r="A43" s="11" t="s">
        <v>6</v>
      </c>
      <c r="B43" s="12" t="s">
        <v>7</v>
      </c>
      <c r="C43" s="12">
        <v>15</v>
      </c>
      <c r="D43" s="12">
        <v>1</v>
      </c>
      <c r="E43" s="12">
        <v>1</v>
      </c>
      <c r="F43" s="14">
        <f>C43*D43</f>
        <v>15</v>
      </c>
      <c r="G43" s="96">
        <f>C43*E43</f>
        <v>15</v>
      </c>
    </row>
    <row r="44" spans="1:7" ht="16.5">
      <c r="A44" s="15"/>
      <c r="B44" s="42" t="s">
        <v>8</v>
      </c>
      <c r="C44" s="42">
        <v>20</v>
      </c>
      <c r="D44" s="42">
        <v>1</v>
      </c>
      <c r="E44" s="42">
        <v>1</v>
      </c>
      <c r="F44" s="44">
        <f>C44*D44</f>
        <v>20</v>
      </c>
      <c r="G44" s="97">
        <f>C44*E44</f>
        <v>20</v>
      </c>
    </row>
    <row r="45" spans="1:7" ht="17.25" thickBot="1">
      <c r="A45" s="15"/>
      <c r="B45" s="42" t="s">
        <v>56</v>
      </c>
      <c r="C45" s="42">
        <v>15</v>
      </c>
      <c r="D45" s="42">
        <v>1</v>
      </c>
      <c r="E45" s="42">
        <v>1</v>
      </c>
      <c r="F45" s="44">
        <f>C45*D45</f>
        <v>15</v>
      </c>
      <c r="G45" s="97">
        <f>C45*E45</f>
        <v>15</v>
      </c>
    </row>
    <row r="46" spans="1:7" ht="16.5">
      <c r="A46" s="15"/>
      <c r="B46" s="16" t="s">
        <v>9</v>
      </c>
      <c r="C46" s="16">
        <v>12</v>
      </c>
      <c r="D46" s="16">
        <v>1</v>
      </c>
      <c r="E46" s="16">
        <v>1</v>
      </c>
      <c r="F46" s="23">
        <f>C46*D46</f>
        <v>12</v>
      </c>
      <c r="G46" s="96">
        <f>C46*E46</f>
        <v>12</v>
      </c>
    </row>
    <row r="47" spans="1:7" ht="17.25" thickBot="1">
      <c r="A47" s="34"/>
      <c r="B47" s="36" t="s">
        <v>5</v>
      </c>
      <c r="C47" s="45"/>
      <c r="D47" s="46"/>
      <c r="E47" s="46"/>
      <c r="F47" s="38">
        <f>SUM(F43:F46)</f>
        <v>62</v>
      </c>
      <c r="G47" s="98">
        <f>SUM(G43:G46)</f>
        <v>62</v>
      </c>
    </row>
    <row r="48" spans="1:7" ht="16.5">
      <c r="A48" s="11" t="s">
        <v>10</v>
      </c>
      <c r="B48" s="21" t="s">
        <v>53</v>
      </c>
      <c r="C48" s="21">
        <v>12</v>
      </c>
      <c r="D48" s="21">
        <v>2</v>
      </c>
      <c r="E48" s="21">
        <v>2</v>
      </c>
      <c r="F48" s="99">
        <f>C48*D48</f>
        <v>24</v>
      </c>
      <c r="G48" s="100">
        <f>C48*E48</f>
        <v>24</v>
      </c>
    </row>
    <row r="49" spans="1:7" ht="16.5">
      <c r="A49" s="15"/>
      <c r="B49" s="101" t="s">
        <v>55</v>
      </c>
      <c r="C49" s="102">
        <v>12</v>
      </c>
      <c r="D49" s="102">
        <v>2</v>
      </c>
      <c r="E49" s="102">
        <v>2</v>
      </c>
      <c r="F49" s="103">
        <f>D49*C49</f>
        <v>24</v>
      </c>
      <c r="G49" s="104">
        <f aca="true" t="shared" si="1" ref="G49:G55">C49*E49</f>
        <v>24</v>
      </c>
    </row>
    <row r="50" spans="1:7" ht="16.5">
      <c r="A50" s="15"/>
      <c r="B50" s="69" t="s">
        <v>11</v>
      </c>
      <c r="C50" s="42">
        <v>6</v>
      </c>
      <c r="D50" s="42">
        <v>1</v>
      </c>
      <c r="E50" s="42">
        <v>1</v>
      </c>
      <c r="F50" s="44">
        <f aca="true" t="shared" si="2" ref="F50:F55">C50*D50</f>
        <v>6</v>
      </c>
      <c r="G50" s="97">
        <f t="shared" si="1"/>
        <v>6</v>
      </c>
    </row>
    <row r="51" spans="1:7" ht="16.5">
      <c r="A51" s="15"/>
      <c r="B51" s="69" t="s">
        <v>12</v>
      </c>
      <c r="C51" s="42">
        <v>5</v>
      </c>
      <c r="D51" s="42">
        <v>1</v>
      </c>
      <c r="E51" s="42">
        <v>1</v>
      </c>
      <c r="F51" s="44">
        <f t="shared" si="2"/>
        <v>5</v>
      </c>
      <c r="G51" s="97">
        <f t="shared" si="1"/>
        <v>5</v>
      </c>
    </row>
    <row r="52" spans="1:7" ht="16.5">
      <c r="A52" s="15"/>
      <c r="B52" s="105" t="s">
        <v>54</v>
      </c>
      <c r="C52" s="16">
        <v>5</v>
      </c>
      <c r="D52" s="16">
        <v>2</v>
      </c>
      <c r="E52" s="16">
        <v>2</v>
      </c>
      <c r="F52" s="23">
        <f t="shared" si="2"/>
        <v>10</v>
      </c>
      <c r="G52" s="106">
        <f t="shared" si="1"/>
        <v>10</v>
      </c>
    </row>
    <row r="53" spans="1:7" ht="16.5">
      <c r="A53" s="15"/>
      <c r="B53" s="105" t="s">
        <v>13</v>
      </c>
      <c r="C53" s="16">
        <v>12</v>
      </c>
      <c r="D53" s="16">
        <v>1</v>
      </c>
      <c r="E53" s="16">
        <v>1</v>
      </c>
      <c r="F53" s="23">
        <f t="shared" si="2"/>
        <v>12</v>
      </c>
      <c r="G53" s="106">
        <f t="shared" si="1"/>
        <v>12</v>
      </c>
    </row>
    <row r="54" spans="1:7" ht="16.5">
      <c r="A54" s="15"/>
      <c r="B54" s="107" t="s">
        <v>40</v>
      </c>
      <c r="C54" s="16">
        <v>3</v>
      </c>
      <c r="D54" s="16">
        <v>1</v>
      </c>
      <c r="E54" s="16">
        <v>1</v>
      </c>
      <c r="F54" s="23">
        <f t="shared" si="2"/>
        <v>3</v>
      </c>
      <c r="G54" s="106">
        <f t="shared" si="1"/>
        <v>3</v>
      </c>
    </row>
    <row r="55" spans="1:7" ht="17.25" thickBot="1">
      <c r="A55" s="15"/>
      <c r="B55" s="107" t="s">
        <v>41</v>
      </c>
      <c r="C55" s="16">
        <v>12</v>
      </c>
      <c r="D55" s="16">
        <v>1</v>
      </c>
      <c r="E55" s="16">
        <v>1</v>
      </c>
      <c r="F55" s="23">
        <f t="shared" si="2"/>
        <v>12</v>
      </c>
      <c r="G55" s="106">
        <f t="shared" si="1"/>
        <v>12</v>
      </c>
    </row>
    <row r="56" spans="1:7" ht="17.25" thickBot="1">
      <c r="A56" s="34"/>
      <c r="B56" s="46" t="s">
        <v>5</v>
      </c>
      <c r="C56" s="45"/>
      <c r="D56" s="46"/>
      <c r="E56" s="46"/>
      <c r="F56" s="38">
        <f>SUM(F48:F53)</f>
        <v>81</v>
      </c>
      <c r="G56" s="108">
        <f>SUM(G48:G53)</f>
        <v>81</v>
      </c>
    </row>
    <row r="57" spans="1:7" ht="16.5">
      <c r="A57" s="11" t="s">
        <v>14</v>
      </c>
      <c r="B57" s="30" t="s">
        <v>15</v>
      </c>
      <c r="C57" s="21"/>
      <c r="D57" s="21">
        <v>1</v>
      </c>
      <c r="E57" s="30">
        <v>1</v>
      </c>
      <c r="F57" s="99">
        <v>12</v>
      </c>
      <c r="G57" s="100">
        <v>12</v>
      </c>
    </row>
    <row r="58" spans="1:7" ht="16.5">
      <c r="A58" s="15"/>
      <c r="B58" s="32" t="s">
        <v>16</v>
      </c>
      <c r="C58" s="16"/>
      <c r="D58" s="16">
        <v>1</v>
      </c>
      <c r="E58" s="32">
        <v>1</v>
      </c>
      <c r="F58" s="23">
        <v>12</v>
      </c>
      <c r="G58" s="106">
        <v>12</v>
      </c>
    </row>
    <row r="59" spans="1:7" ht="17.25" thickBot="1">
      <c r="A59" s="34"/>
      <c r="B59" s="45" t="s">
        <v>5</v>
      </c>
      <c r="C59" s="45"/>
      <c r="D59" s="46"/>
      <c r="E59" s="46"/>
      <c r="F59" s="38">
        <f>F57+F58</f>
        <v>24</v>
      </c>
      <c r="G59" s="39">
        <f>G57+G58</f>
        <v>24</v>
      </c>
    </row>
    <row r="60" spans="1:7" ht="17.25" thickBot="1">
      <c r="A60" s="59" t="s">
        <v>17</v>
      </c>
      <c r="B60" s="60" t="s">
        <v>18</v>
      </c>
      <c r="C60" s="61"/>
      <c r="D60" s="60"/>
      <c r="E60" s="60"/>
      <c r="F60" s="62">
        <f>F59+F56+F47+F42</f>
        <v>922</v>
      </c>
      <c r="G60" s="62">
        <f>G59+G56+G47+G42</f>
        <v>852</v>
      </c>
    </row>
    <row r="61" spans="1:7" ht="17.25">
      <c r="A61" s="63" t="s">
        <v>19</v>
      </c>
      <c r="B61" s="64" t="s">
        <v>51</v>
      </c>
      <c r="C61" s="65"/>
      <c r="D61" s="66"/>
      <c r="E61" s="66"/>
      <c r="F61" s="67">
        <f>F60*0.3</f>
        <v>276.59999999999997</v>
      </c>
      <c r="G61" s="67">
        <f>ROUND(G60*0.3,0)</f>
        <v>256</v>
      </c>
    </row>
    <row r="62" spans="1:7" ht="17.25">
      <c r="A62" s="68" t="s">
        <v>20</v>
      </c>
      <c r="B62" s="69" t="s">
        <v>21</v>
      </c>
      <c r="C62" s="70"/>
      <c r="D62" s="71"/>
      <c r="E62" s="71"/>
      <c r="F62" s="72">
        <f>F60+F61</f>
        <v>1198.6</v>
      </c>
      <c r="G62" s="72">
        <f>G60+G61</f>
        <v>1108</v>
      </c>
    </row>
    <row r="63" spans="1:7" ht="18" thickBot="1">
      <c r="A63" s="73" t="s">
        <v>22</v>
      </c>
      <c r="B63" s="46" t="s">
        <v>23</v>
      </c>
      <c r="C63" s="74"/>
      <c r="D63" s="75"/>
      <c r="E63" s="75"/>
      <c r="F63" s="76">
        <f>F62*0.15</f>
        <v>179.79</v>
      </c>
      <c r="G63" s="76">
        <f>ROUND(G62*0.15,0)</f>
        <v>166</v>
      </c>
    </row>
    <row r="64" spans="1:7" ht="17.25" thickBot="1">
      <c r="A64" s="77" t="s">
        <v>24</v>
      </c>
      <c r="B64" s="60" t="s">
        <v>25</v>
      </c>
      <c r="C64" s="78"/>
      <c r="D64" s="79"/>
      <c r="E64" s="79"/>
      <c r="F64" s="80">
        <f>F62+F63</f>
        <v>1378.3899999999999</v>
      </c>
      <c r="G64" s="80">
        <f>ROUND(G62+G63,0)</f>
        <v>1274</v>
      </c>
    </row>
    <row r="65" spans="1:7" ht="17.25">
      <c r="A65" s="82"/>
      <c r="B65" s="82"/>
      <c r="C65" s="82"/>
      <c r="D65" s="82"/>
      <c r="E65" s="82"/>
      <c r="F65" s="82"/>
      <c r="G65" s="82"/>
    </row>
    <row r="66" spans="1:7" ht="17.25">
      <c r="A66" s="82"/>
      <c r="B66" s="82"/>
      <c r="C66" s="82"/>
      <c r="D66" s="82"/>
      <c r="E66" s="82"/>
      <c r="F66" s="82"/>
      <c r="G66" s="82"/>
    </row>
    <row r="67" spans="1:7" ht="17.25">
      <c r="A67" s="82"/>
      <c r="B67" s="82"/>
      <c r="C67" s="82"/>
      <c r="D67" s="82"/>
      <c r="E67" s="82"/>
      <c r="F67" s="82"/>
      <c r="G67" s="82"/>
    </row>
    <row r="68" spans="1:7" ht="18" thickBot="1">
      <c r="A68" s="82"/>
      <c r="B68" s="82"/>
      <c r="C68" s="82"/>
      <c r="D68" s="82"/>
      <c r="E68" s="82"/>
      <c r="F68" s="109" t="s">
        <v>80</v>
      </c>
      <c r="G68" s="110" t="s">
        <v>81</v>
      </c>
    </row>
    <row r="69" spans="1:7" ht="17.25" thickBot="1">
      <c r="A69" s="77" t="s">
        <v>24</v>
      </c>
      <c r="B69" s="60" t="s">
        <v>57</v>
      </c>
      <c r="C69" s="78"/>
      <c r="D69" s="79"/>
      <c r="E69" s="79"/>
      <c r="F69" s="80">
        <f>F31</f>
        <v>1701.3100000000002</v>
      </c>
      <c r="G69" s="80">
        <f>ROUND(G31,2)</f>
        <v>849.16</v>
      </c>
    </row>
    <row r="70" spans="1:7" ht="17.25" thickBot="1">
      <c r="A70" s="77" t="s">
        <v>24</v>
      </c>
      <c r="B70" s="60" t="s">
        <v>59</v>
      </c>
      <c r="C70" s="78"/>
      <c r="D70" s="79"/>
      <c r="E70" s="79"/>
      <c r="F70" s="80">
        <f>F64</f>
        <v>1378.3899999999999</v>
      </c>
      <c r="G70" s="80">
        <f>ROUND(G64,0)</f>
        <v>1274</v>
      </c>
    </row>
    <row r="71" spans="1:7" ht="17.25" thickBot="1">
      <c r="A71" s="111" t="s">
        <v>24</v>
      </c>
      <c r="B71" s="112" t="s">
        <v>58</v>
      </c>
      <c r="C71" s="113"/>
      <c r="D71" s="114"/>
      <c r="E71" s="114"/>
      <c r="F71" s="115">
        <f>F69+F70</f>
        <v>3079.7</v>
      </c>
      <c r="G71" s="115">
        <f>ROUND(G69+G70,0)</f>
        <v>2123</v>
      </c>
    </row>
    <row r="72" spans="1:7" ht="17.25">
      <c r="A72" s="82"/>
      <c r="B72" s="82"/>
      <c r="C72" s="82"/>
      <c r="D72" s="82"/>
      <c r="E72" s="82"/>
      <c r="F72" s="82"/>
      <c r="G72" s="82"/>
    </row>
    <row r="73" spans="1:7" ht="17.25">
      <c r="A73" s="82"/>
      <c r="B73" s="82"/>
      <c r="C73" s="82"/>
      <c r="D73" s="82"/>
      <c r="E73" s="82"/>
      <c r="F73" s="82"/>
      <c r="G73" s="82"/>
    </row>
    <row r="74" spans="1:7" ht="17.25">
      <c r="A74" s="116" t="s">
        <v>79</v>
      </c>
      <c r="B74" s="117"/>
      <c r="C74" s="117"/>
      <c r="D74" s="117"/>
      <c r="E74" s="117"/>
      <c r="F74" s="118"/>
      <c r="G74" s="117"/>
    </row>
    <row r="75" spans="1:7" ht="86.25">
      <c r="A75" s="119" t="s">
        <v>71</v>
      </c>
      <c r="B75" s="119" t="s">
        <v>72</v>
      </c>
      <c r="C75" s="120" t="s">
        <v>82</v>
      </c>
      <c r="D75" s="121"/>
      <c r="E75" s="122" t="s">
        <v>88</v>
      </c>
      <c r="F75" s="122" t="s">
        <v>83</v>
      </c>
      <c r="G75" s="118"/>
    </row>
    <row r="76" spans="1:7" ht="17.25">
      <c r="A76" s="117">
        <v>200</v>
      </c>
      <c r="B76" s="117" t="s">
        <v>73</v>
      </c>
      <c r="C76" s="117"/>
      <c r="D76" s="123">
        <v>20</v>
      </c>
      <c r="E76" s="123">
        <v>3000</v>
      </c>
      <c r="F76" s="123">
        <f>D76*E76</f>
        <v>60000</v>
      </c>
      <c r="G76" s="123"/>
    </row>
    <row r="77" spans="1:7" ht="17.25">
      <c r="A77" s="124" t="s">
        <v>74</v>
      </c>
      <c r="B77" s="117" t="s">
        <v>75</v>
      </c>
      <c r="C77" s="117"/>
      <c r="D77" s="123">
        <v>1479</v>
      </c>
      <c r="E77" s="123">
        <f>G71</f>
        <v>2123</v>
      </c>
      <c r="F77" s="123">
        <f>D77*E77</f>
        <v>3139917</v>
      </c>
      <c r="G77" s="123"/>
    </row>
    <row r="78" spans="1:7" ht="17.25">
      <c r="A78" s="117">
        <v>500</v>
      </c>
      <c r="B78" s="117" t="s">
        <v>76</v>
      </c>
      <c r="C78" s="117"/>
      <c r="D78" s="123">
        <v>75</v>
      </c>
      <c r="E78" s="123">
        <v>3000</v>
      </c>
      <c r="F78" s="123">
        <f>D78*E78</f>
        <v>225000</v>
      </c>
      <c r="G78" s="123"/>
    </row>
    <row r="79" spans="1:7" ht="17.25">
      <c r="A79" s="117">
        <v>600</v>
      </c>
      <c r="B79" s="117" t="s">
        <v>77</v>
      </c>
      <c r="C79" s="117"/>
      <c r="D79" s="123">
        <v>96</v>
      </c>
      <c r="E79" s="125">
        <f>G71</f>
        <v>2123</v>
      </c>
      <c r="F79" s="123">
        <f>D79*2123</f>
        <v>203808</v>
      </c>
      <c r="G79" s="123">
        <f>F76+F77+F78+F79</f>
        <v>3628725</v>
      </c>
    </row>
    <row r="80" spans="1:7" ht="17.25">
      <c r="A80" s="117">
        <v>700</v>
      </c>
      <c r="B80" s="117" t="s">
        <v>78</v>
      </c>
      <c r="C80" s="117"/>
      <c r="D80" s="123"/>
      <c r="E80" s="123"/>
      <c r="F80" s="123">
        <f>G79*0.2</f>
        <v>725745</v>
      </c>
      <c r="G80" s="123"/>
    </row>
    <row r="81" spans="1:7" ht="17.25">
      <c r="A81" s="117"/>
      <c r="B81" s="119" t="s">
        <v>84</v>
      </c>
      <c r="C81" s="119"/>
      <c r="D81" s="126"/>
      <c r="E81" s="126"/>
      <c r="F81" s="126">
        <f>SUM(F76:F80)</f>
        <v>4354470</v>
      </c>
      <c r="G81" s="123"/>
    </row>
    <row r="82" spans="1:7" ht="17.25">
      <c r="A82" s="82"/>
      <c r="B82" s="82"/>
      <c r="C82" s="82"/>
      <c r="D82" s="82"/>
      <c r="E82" s="82"/>
      <c r="F82" s="82"/>
      <c r="G82" s="82"/>
    </row>
    <row r="83" spans="1:7" ht="17.25">
      <c r="A83" s="82" t="s">
        <v>87</v>
      </c>
      <c r="B83" s="82"/>
      <c r="C83" s="82"/>
      <c r="D83" s="82"/>
      <c r="E83" s="82"/>
      <c r="F83" s="82"/>
      <c r="G83" s="82"/>
    </row>
    <row r="84" spans="1:7" ht="17.25">
      <c r="A84" s="82" t="s">
        <v>89</v>
      </c>
      <c r="B84" s="82"/>
      <c r="C84" s="82"/>
      <c r="D84" s="82"/>
      <c r="E84" s="82"/>
      <c r="F84" s="82"/>
      <c r="G84" s="82"/>
    </row>
    <row r="85" spans="1:7" ht="17.25">
      <c r="A85" s="82" t="s">
        <v>90</v>
      </c>
      <c r="B85" s="82"/>
      <c r="C85" s="82"/>
      <c r="D85" s="82"/>
      <c r="E85" s="82"/>
      <c r="F85" s="82"/>
      <c r="G85" s="82"/>
    </row>
    <row r="86" spans="1:7" ht="17.25">
      <c r="A86" s="82"/>
      <c r="B86" s="82"/>
      <c r="C86" s="82"/>
      <c r="D86" s="82"/>
      <c r="E86" s="82"/>
      <c r="F86" s="82"/>
      <c r="G86" s="82"/>
    </row>
    <row r="88" ht="15.75">
      <c r="G88" t="s">
        <v>86</v>
      </c>
    </row>
  </sheetData>
  <sheetProtection/>
  <mergeCells count="1">
    <mergeCell ref="C75:D75"/>
  </mergeCells>
  <printOptions/>
  <pageMargins left="0.787401575" right="0.787401575" top="0.984251969" bottom="0.984251969" header="0.5" footer="0.5"/>
  <pageSetup orientation="portrait" paperSize="9" scale="63" r:id="rId1"/>
  <headerFooter>
    <oddHeader>&amp;L
</oddHead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Häusler</dc:creator>
  <cp:keywords/>
  <dc:description/>
  <cp:lastModifiedBy>Mühlhausen, Nicole</cp:lastModifiedBy>
  <cp:lastPrinted>2015-09-17T10:28:23Z</cp:lastPrinted>
  <dcterms:created xsi:type="dcterms:W3CDTF">2015-03-19T17:22:18Z</dcterms:created>
  <dcterms:modified xsi:type="dcterms:W3CDTF">2015-09-17T11:42:48Z</dcterms:modified>
  <cp:category/>
  <cp:version/>
  <cp:contentType/>
  <cp:contentStatus/>
</cp:coreProperties>
</file>